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tbg.lan\obj\O1801\ZAAND00046\30_Ontwerp_adviseurs\02_Gemeente_provincie\01_Gemeente\03-Projectteam\Omgevingsvergunning\"/>
    </mc:Choice>
  </mc:AlternateContent>
  <xr:revisionPtr revIDLastSave="0" documentId="13_ncr:1_{DCDCC678-2DF9-43F3-B651-FBDA82EC7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53" i="1"/>
  <c r="C56" i="1"/>
  <c r="F32" i="1"/>
  <c r="C54" i="1" l="1"/>
  <c r="C55" i="1" s="1"/>
  <c r="F31" i="1"/>
  <c r="F30" i="1"/>
  <c r="F29" i="1"/>
  <c r="F28" i="1"/>
  <c r="E27" i="1"/>
  <c r="C27" i="1"/>
  <c r="E25" i="1"/>
  <c r="F27" i="1" l="1"/>
  <c r="F23" i="1"/>
  <c r="E23" i="1"/>
  <c r="C51" i="1"/>
  <c r="E26" i="1" l="1"/>
  <c r="C26" i="1"/>
  <c r="F25" i="1"/>
  <c r="F24" i="1"/>
  <c r="E24" i="1"/>
  <c r="F22" i="1"/>
  <c r="E22" i="1"/>
  <c r="G21" i="1"/>
  <c r="F21" i="1"/>
  <c r="E21" i="1"/>
  <c r="F20" i="1"/>
  <c r="H20" i="1" s="1"/>
  <c r="E20" i="1"/>
  <c r="H21" i="1" l="1"/>
  <c r="C38" i="1" s="1"/>
  <c r="F26" i="1"/>
  <c r="G22" i="1"/>
  <c r="G23" i="1" l="1"/>
  <c r="G30" i="1" s="1"/>
  <c r="H22" i="1"/>
  <c r="C41" i="1" s="1"/>
  <c r="G31" i="1" l="1"/>
  <c r="H30" i="1"/>
  <c r="H23" i="1"/>
  <c r="G24" i="1"/>
  <c r="H31" i="1" l="1"/>
  <c r="C43" i="1" s="1"/>
  <c r="G32" i="1"/>
  <c r="H32" i="1" s="1"/>
  <c r="C44" i="1" s="1"/>
  <c r="G25" i="1"/>
  <c r="G26" i="1"/>
  <c r="G28" i="1" s="1"/>
  <c r="H28" i="1" s="1"/>
  <c r="H24" i="1"/>
  <c r="G27" i="1" l="1"/>
  <c r="H26" i="1"/>
  <c r="H27" i="1"/>
  <c r="G29" i="1"/>
  <c r="H29" i="1" s="1"/>
  <c r="C42" i="1" s="1"/>
  <c r="H25" i="1"/>
  <c r="C39" i="1" s="1"/>
  <c r="C40" i="1" l="1"/>
  <c r="C45" i="1" s="1"/>
  <c r="D54" i="1" l="1"/>
  <c r="D51" i="1"/>
  <c r="D52" i="1" s="1"/>
</calcChain>
</file>

<file path=xl/sharedStrings.xml><?xml version="1.0" encoding="utf-8"?>
<sst xmlns="http://schemas.openxmlformats.org/spreadsheetml/2006/main" count="83" uniqueCount="62">
  <si>
    <t>Woning duur</t>
  </si>
  <si>
    <t>Woning midden</t>
  </si>
  <si>
    <t>Woning goedkoop</t>
  </si>
  <si>
    <t>starterswoning</t>
  </si>
  <si>
    <t>Sociale huurwoning</t>
  </si>
  <si>
    <t>Studentenwoning</t>
  </si>
  <si>
    <t>Functie</t>
  </si>
  <si>
    <t>Verkeersgeneratie</t>
  </si>
  <si>
    <t>eenheid</t>
  </si>
  <si>
    <t>mvt per werkdag</t>
  </si>
  <si>
    <t>werkdag/weekdag factor</t>
  </si>
  <si>
    <t>Blok 1</t>
  </si>
  <si>
    <t>Blok 10</t>
  </si>
  <si>
    <t>Blok 16</t>
  </si>
  <si>
    <t>Blok 17</t>
  </si>
  <si>
    <t>midden</t>
  </si>
  <si>
    <t>Totaal</t>
  </si>
  <si>
    <t>Vkgen/weekdag</t>
  </si>
  <si>
    <t>Vkgen/werkdag</t>
  </si>
  <si>
    <t>Woningen goedkoop</t>
  </si>
  <si>
    <t>Woningen midden</t>
  </si>
  <si>
    <t>Woningen duur</t>
  </si>
  <si>
    <t>Woningen starters</t>
  </si>
  <si>
    <t>starters</t>
  </si>
  <si>
    <t>goedkoop</t>
  </si>
  <si>
    <t>Datum aanvraag omgevingsvergunning</t>
  </si>
  <si>
    <t>Blok 1 - totaal</t>
  </si>
  <si>
    <t>Blok 16 -totaal</t>
  </si>
  <si>
    <t>Blok 17 - totaal</t>
  </si>
  <si>
    <t>Blok 10 - totaal</t>
  </si>
  <si>
    <t>Doelgroep</t>
  </si>
  <si>
    <t>Aantal</t>
  </si>
  <si>
    <t>Blok #</t>
  </si>
  <si>
    <t>Afmeting (Eengezinswoning)</t>
  </si>
  <si>
    <t>Afmeting (Appartement)</t>
  </si>
  <si>
    <t>&lt; 65 m2 GBO</t>
  </si>
  <si>
    <t xml:space="preserve">≥ 65 m2 &lt; 95 m2 GBO </t>
  </si>
  <si>
    <t>≥ 95 m2, ≤ 130 m2 GBO</t>
  </si>
  <si>
    <t>&gt; 130 m2 GBO</t>
  </si>
  <si>
    <t>&lt; 55 m2 GBO</t>
  </si>
  <si>
    <t>≥ 55 m2 &lt; 80 m2 GBO</t>
  </si>
  <si>
    <t>≥ 80 m2, ≤ 110 m2 GBO</t>
  </si>
  <si>
    <t>&gt; 110 m2 GBO</t>
  </si>
  <si>
    <t>Woning Categorie</t>
  </si>
  <si>
    <t>sociaal</t>
  </si>
  <si>
    <t>studentenwoning</t>
  </si>
  <si>
    <t>Vkgen/woning per werkdag</t>
  </si>
  <si>
    <t>Bestemmingsplan</t>
  </si>
  <si>
    <t>Per datum</t>
  </si>
  <si>
    <t>Verkeersgeneratie per type woning conform Bijlage 3 van het Bestemmingsplan Hembrug Noordelijk deel</t>
  </si>
  <si>
    <t>Categorisering type woningen conform Uitvoeringsnota Parkeren Zaanstad 2016</t>
  </si>
  <si>
    <t>Stavaza Opstalontwikkeling</t>
  </si>
  <si>
    <t xml:space="preserve">Verkeersbewegingen </t>
  </si>
  <si>
    <t>Totalen per blok</t>
  </si>
  <si>
    <t>duur</t>
  </si>
  <si>
    <t>Blok 13/14</t>
  </si>
  <si>
    <t>Blok 14/14</t>
  </si>
  <si>
    <t>Blok 13/14 - totaal</t>
  </si>
  <si>
    <t>Opstalontwikkeling Hembrug Noordelijk deel stavaza d.d. 29-07-2025</t>
  </si>
  <si>
    <t>Blok 4</t>
  </si>
  <si>
    <t>Blok 4 - totaal</t>
  </si>
  <si>
    <t>Gebouw 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</si>
</sst>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4.9989318521683403E-2"/>
      </bottom>
      <diagonal/>
    </border>
    <border>
      <left/>
      <right/>
      <top style="thin">
        <color auto="1"/>
      </top>
      <bottom style="thin">
        <color theme="0" tint="-4.9989318521683403E-2"/>
      </bottom>
      <diagonal/>
    </border>
    <border>
      <left/>
      <right style="thin">
        <color auto="1"/>
      </right>
      <top style="thin">
        <color auto="1"/>
      </top>
      <bottom style="thin">
        <color theme="0" tint="-4.9989318521683403E-2"/>
      </bottom>
      <diagonal/>
    </border>
    <border>
      <left style="thin">
        <color auto="1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auto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/>
      <top style="thin">
        <color theme="0" tint="-4.9989318521683403E-2"/>
      </top>
      <bottom style="thin">
        <color auto="1"/>
      </bottom>
      <diagonal/>
    </border>
    <border>
      <left/>
      <right/>
      <top style="thin">
        <color theme="0" tint="-4.9989318521683403E-2"/>
      </top>
      <bottom style="thin">
        <color auto="1"/>
      </bottom>
      <diagonal/>
    </border>
    <border>
      <left/>
      <right style="thin">
        <color auto="1"/>
      </right>
      <top style="thin">
        <color theme="0" tint="-4.9989318521683403E-2"/>
      </top>
      <bottom style="thin">
        <color auto="1"/>
      </bottom>
      <diagonal/>
    </border>
    <border>
      <left style="thin">
        <color auto="1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auto="1"/>
      </right>
      <top style="thin">
        <color theme="0" tint="-4.9989318521683403E-2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14" fontId="0" fillId="0" borderId="0" xfId="0" applyNumberFormat="1"/>
    <xf numFmtId="14" fontId="2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0" fillId="0" borderId="5" xfId="0" applyNumberFormat="1" applyBorder="1" applyAlignment="1">
      <alignment horizontal="left"/>
    </xf>
    <xf numFmtId="0" fontId="0" fillId="0" borderId="5" xfId="0" applyBorder="1"/>
    <xf numFmtId="14" fontId="0" fillId="0" borderId="0" xfId="0" applyNumberForma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164" fontId="2" fillId="0" borderId="7" xfId="0" applyNumberFormat="1" applyFont="1" applyBorder="1"/>
    <xf numFmtId="2" fontId="2" fillId="0" borderId="7" xfId="0" applyNumberFormat="1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0" xfId="0" applyBorder="1"/>
    <xf numFmtId="164" fontId="2" fillId="0" borderId="10" xfId="0" applyNumberFormat="1" applyFont="1" applyBorder="1"/>
    <xf numFmtId="2" fontId="2" fillId="0" borderId="1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3" xfId="0" applyBorder="1"/>
    <xf numFmtId="164" fontId="2" fillId="0" borderId="13" xfId="0" applyNumberFormat="1" applyFont="1" applyBorder="1"/>
    <xf numFmtId="2" fontId="2" fillId="0" borderId="13" xfId="0" applyNumberFormat="1" applyFont="1" applyBorder="1"/>
    <xf numFmtId="164" fontId="2" fillId="0" borderId="14" xfId="0" applyNumberFormat="1" applyFont="1" applyBorder="1"/>
    <xf numFmtId="0" fontId="0" fillId="0" borderId="6" xfId="0" applyBorder="1"/>
    <xf numFmtId="164" fontId="0" fillId="0" borderId="7" xfId="0" applyNumberFormat="1" applyBorder="1"/>
    <xf numFmtId="1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14" fontId="0" fillId="0" borderId="11" xfId="0" applyNumberFormat="1" applyBorder="1"/>
    <xf numFmtId="0" fontId="1" fillId="0" borderId="12" xfId="0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14" fontId="0" fillId="0" borderId="6" xfId="0" applyNumberFormat="1" applyBorder="1"/>
    <xf numFmtId="14" fontId="0" fillId="0" borderId="9" xfId="0" applyNumberFormat="1" applyBorder="1" applyAlignment="1">
      <alignment horizontal="right"/>
    </xf>
    <xf numFmtId="164" fontId="0" fillId="0" borderId="11" xfId="0" applyNumberFormat="1" applyBorder="1"/>
    <xf numFmtId="14" fontId="0" fillId="0" borderId="12" xfId="0" applyNumberFormat="1" applyBorder="1"/>
    <xf numFmtId="0" fontId="2" fillId="0" borderId="15" xfId="0" applyFont="1" applyBorder="1"/>
    <xf numFmtId="0" fontId="2" fillId="0" borderId="16" xfId="0" applyFont="1" applyBorder="1"/>
    <xf numFmtId="0" fontId="0" fillId="0" borderId="16" xfId="0" applyBorder="1"/>
    <xf numFmtId="0" fontId="0" fillId="0" borderId="15" xfId="0" applyBorder="1"/>
    <xf numFmtId="14" fontId="0" fillId="0" borderId="17" xfId="0" applyNumberFormat="1" applyBorder="1"/>
    <xf numFmtId="14" fontId="0" fillId="0" borderId="15" xfId="0" applyNumberFormat="1" applyBorder="1" applyAlignment="1">
      <alignment horizontal="right"/>
    </xf>
    <xf numFmtId="164" fontId="0" fillId="0" borderId="17" xfId="0" applyNumberFormat="1" applyBorder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164" fontId="2" fillId="0" borderId="16" xfId="0" applyNumberFormat="1" applyFont="1" applyBorder="1"/>
    <xf numFmtId="2" fontId="2" fillId="0" borderId="16" xfId="0" applyNumberFormat="1" applyFont="1" applyBorder="1"/>
    <xf numFmtId="164" fontId="2" fillId="0" borderId="17" xfId="0" applyNumberFormat="1" applyFont="1" applyBorder="1"/>
    <xf numFmtId="164" fontId="0" fillId="0" borderId="16" xfId="0" applyNumberFormat="1" applyBorder="1"/>
    <xf numFmtId="0" fontId="1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Bestemmingsplan vs. Realisatie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Bestemmingsplan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Blad1!$B$50:$B$57</c:f>
              <c:numCache>
                <c:formatCode>m/d/yyyy</c:formatCode>
                <c:ptCount val="8"/>
                <c:pt idx="0">
                  <c:v>45108</c:v>
                </c:pt>
                <c:pt idx="1">
                  <c:v>45261</c:v>
                </c:pt>
                <c:pt idx="2">
                  <c:v>45292</c:v>
                </c:pt>
                <c:pt idx="3">
                  <c:v>45658</c:v>
                </c:pt>
                <c:pt idx="4">
                  <c:v>45717</c:v>
                </c:pt>
                <c:pt idx="5">
                  <c:v>45931</c:v>
                </c:pt>
                <c:pt idx="6">
                  <c:v>46010</c:v>
                </c:pt>
                <c:pt idx="7">
                  <c:v>46023</c:v>
                </c:pt>
              </c:numCache>
            </c:numRef>
          </c:xVal>
          <c:yVal>
            <c:numRef>
              <c:f>Blad1!$C$50:$C$57</c:f>
              <c:numCache>
                <c:formatCode>General</c:formatCode>
                <c:ptCount val="8"/>
                <c:pt idx="0">
                  <c:v>2780</c:v>
                </c:pt>
                <c:pt idx="1">
                  <c:v>2780</c:v>
                </c:pt>
                <c:pt idx="2">
                  <c:v>2955</c:v>
                </c:pt>
                <c:pt idx="3">
                  <c:v>3155</c:v>
                </c:pt>
                <c:pt idx="4">
                  <c:v>3155</c:v>
                </c:pt>
                <c:pt idx="5">
                  <c:v>3155</c:v>
                </c:pt>
                <c:pt idx="6">
                  <c:v>3155</c:v>
                </c:pt>
                <c:pt idx="7">
                  <c:v>3305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BF-4490-8D64-C7946A43854B}"/>
            </c:ext>
          </c:extLst>
        </c:ser>
        <c:ser>
          <c:idx val="1"/>
          <c:order val="1"/>
          <c:tx>
            <c:v>Opstalontwikkeling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Blad1!$B$50:$B$57</c:f>
              <c:numCache>
                <c:formatCode>m/d/yyyy</c:formatCode>
                <c:ptCount val="8"/>
                <c:pt idx="0">
                  <c:v>45108</c:v>
                </c:pt>
                <c:pt idx="1">
                  <c:v>45261</c:v>
                </c:pt>
                <c:pt idx="2">
                  <c:v>45292</c:v>
                </c:pt>
                <c:pt idx="3">
                  <c:v>45658</c:v>
                </c:pt>
                <c:pt idx="4">
                  <c:v>45717</c:v>
                </c:pt>
                <c:pt idx="5">
                  <c:v>45931</c:v>
                </c:pt>
                <c:pt idx="6">
                  <c:v>46010</c:v>
                </c:pt>
                <c:pt idx="7">
                  <c:v>46023</c:v>
                </c:pt>
              </c:numCache>
            </c:numRef>
          </c:xVal>
          <c:yVal>
            <c:numRef>
              <c:f>Blad1!$D$50:$D$57</c:f>
              <c:numCache>
                <c:formatCode>0.0</c:formatCode>
                <c:ptCount val="8"/>
                <c:pt idx="0" formatCode="General">
                  <c:v>0</c:v>
                </c:pt>
                <c:pt idx="1">
                  <c:v>899.32799999999997</c:v>
                </c:pt>
                <c:pt idx="2">
                  <c:v>899.32799999999997</c:v>
                </c:pt>
                <c:pt idx="3">
                  <c:v>899.32799999999997</c:v>
                </c:pt>
                <c:pt idx="4">
                  <c:v>1444.4928</c:v>
                </c:pt>
                <c:pt idx="5">
                  <c:v>1601.4336000000001</c:v>
                </c:pt>
                <c:pt idx="6">
                  <c:v>1620.1728000000001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0BF-4490-8D64-C7946A438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539624"/>
        <c:axId val="496541592"/>
      </c:scatterChart>
      <c:valAx>
        <c:axId val="496539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-413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6541592"/>
        <c:crosses val="autoZero"/>
        <c:crossBetween val="midCat"/>
      </c:valAx>
      <c:valAx>
        <c:axId val="496541592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6539624"/>
        <c:crosses val="autoZero"/>
        <c:crossBetween val="midCat"/>
      </c:valAx>
      <c:spPr>
        <a:noFill/>
        <a:ln>
          <a:solidFill>
            <a:schemeClr val="accent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1076740</xdr:colOff>
      <xdr:row>39</xdr:row>
      <xdr:rowOff>100853</xdr:rowOff>
    </xdr:from>
    <xdr:to>
      <xdr:col>7</xdr:col>
      <xdr:colOff>1316936</xdr:colOff>
      <xdr:row>56</xdr:row>
      <xdr:rowOff>88771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0"/>
  <sheetViews>
    <sheetView showGridLines="0" tabSelected="1" zoomScale="85" zoomScaleNormal="85" workbookViewId="0">
      <selection activeCell="D61" sqref="C60:D61"/>
    </sheetView>
  </sheetViews>
  <sheetFormatPr defaultRowHeight="15" x14ac:dyDescent="0.25"/>
  <cols>
    <col min="2" max="2" width="19.7109375" bestFit="1" customWidth="1"/>
    <col min="3" max="3" width="27.140625" bestFit="1" customWidth="1"/>
    <col min="4" max="4" width="38.140625" bestFit="1" customWidth="1"/>
    <col min="5" max="5" width="26" bestFit="1" customWidth="1"/>
    <col min="6" max="6" width="15.5703125" bestFit="1" customWidth="1"/>
    <col min="7" max="7" width="23.42578125" bestFit="1" customWidth="1"/>
    <col min="8" max="8" width="36" bestFit="1" customWidth="1"/>
    <col min="9" max="9" width="15.5703125" customWidth="1"/>
    <col min="11" max="11" width="105.42578125" bestFit="1" customWidth="1"/>
  </cols>
  <sheetData>
    <row r="2" spans="2:10" x14ac:dyDescent="0.25">
      <c r="B2" s="64" t="s">
        <v>50</v>
      </c>
      <c r="C2" s="64"/>
      <c r="D2" s="64"/>
    </row>
    <row r="3" spans="2:10" x14ac:dyDescent="0.25">
      <c r="B3" s="7" t="s">
        <v>43</v>
      </c>
      <c r="C3" s="8" t="s">
        <v>33</v>
      </c>
      <c r="D3" s="9" t="s">
        <v>34</v>
      </c>
    </row>
    <row r="4" spans="2:10" x14ac:dyDescent="0.25">
      <c r="B4" s="31" t="s">
        <v>22</v>
      </c>
      <c r="C4" s="44" t="s">
        <v>35</v>
      </c>
      <c r="D4" s="40" t="s">
        <v>39</v>
      </c>
    </row>
    <row r="5" spans="2:10" x14ac:dyDescent="0.25">
      <c r="B5" s="34" t="s">
        <v>19</v>
      </c>
      <c r="C5" s="21" t="s">
        <v>36</v>
      </c>
      <c r="D5" s="41" t="s">
        <v>40</v>
      </c>
    </row>
    <row r="6" spans="2:10" x14ac:dyDescent="0.25">
      <c r="B6" s="34" t="s">
        <v>20</v>
      </c>
      <c r="C6" s="45" t="s">
        <v>37</v>
      </c>
      <c r="D6" s="41" t="s">
        <v>41</v>
      </c>
      <c r="E6" s="2"/>
      <c r="F6" s="2"/>
      <c r="G6" s="2"/>
      <c r="H6" s="2"/>
      <c r="I6" s="2"/>
      <c r="J6" s="2"/>
    </row>
    <row r="7" spans="2:10" x14ac:dyDescent="0.25">
      <c r="B7" s="42" t="s">
        <v>21</v>
      </c>
      <c r="C7" s="27" t="s">
        <v>38</v>
      </c>
      <c r="D7" s="43" t="s">
        <v>42</v>
      </c>
    </row>
    <row r="9" spans="2:10" x14ac:dyDescent="0.25">
      <c r="B9" s="64" t="s">
        <v>49</v>
      </c>
      <c r="C9" s="64"/>
      <c r="D9" s="64"/>
      <c r="E9" s="64"/>
    </row>
    <row r="10" spans="2:10" x14ac:dyDescent="0.25">
      <c r="B10" s="7" t="s">
        <v>6</v>
      </c>
      <c r="C10" s="8" t="s">
        <v>7</v>
      </c>
      <c r="D10" s="8" t="s">
        <v>8</v>
      </c>
      <c r="E10" s="9" t="s">
        <v>10</v>
      </c>
    </row>
    <row r="11" spans="2:10" x14ac:dyDescent="0.25">
      <c r="B11" s="31" t="s">
        <v>0</v>
      </c>
      <c r="C11" s="15">
        <v>6.44</v>
      </c>
      <c r="D11" s="15" t="s">
        <v>9</v>
      </c>
      <c r="E11" s="40">
        <v>0.96</v>
      </c>
    </row>
    <row r="12" spans="2:10" x14ac:dyDescent="0.25">
      <c r="B12" s="34" t="s">
        <v>1</v>
      </c>
      <c r="C12" s="21">
        <v>4.55</v>
      </c>
      <c r="D12" s="21" t="s">
        <v>9</v>
      </c>
      <c r="E12" s="41">
        <v>0.96</v>
      </c>
    </row>
    <row r="13" spans="2:10" x14ac:dyDescent="0.25">
      <c r="B13" s="34" t="s">
        <v>2</v>
      </c>
      <c r="C13" s="21">
        <v>2.44</v>
      </c>
      <c r="D13" s="21" t="s">
        <v>9</v>
      </c>
      <c r="E13" s="41">
        <v>0.96</v>
      </c>
    </row>
    <row r="14" spans="2:10" x14ac:dyDescent="0.25">
      <c r="B14" s="34" t="s">
        <v>3</v>
      </c>
      <c r="C14" s="21">
        <v>2.44</v>
      </c>
      <c r="D14" s="21" t="s">
        <v>9</v>
      </c>
      <c r="E14" s="41">
        <v>0.96</v>
      </c>
    </row>
    <row r="15" spans="2:10" x14ac:dyDescent="0.25">
      <c r="B15" s="34" t="s">
        <v>4</v>
      </c>
      <c r="C15" s="21">
        <v>2.44</v>
      </c>
      <c r="D15" s="21" t="s">
        <v>9</v>
      </c>
      <c r="E15" s="41">
        <v>0.96</v>
      </c>
    </row>
    <row r="16" spans="2:10" x14ac:dyDescent="0.25">
      <c r="B16" s="42" t="s">
        <v>5</v>
      </c>
      <c r="C16" s="27">
        <v>1</v>
      </c>
      <c r="D16" s="27" t="s">
        <v>9</v>
      </c>
      <c r="E16" s="43">
        <v>0.96</v>
      </c>
    </row>
    <row r="18" spans="2:9" x14ac:dyDescent="0.25">
      <c r="B18" s="64" t="s">
        <v>58</v>
      </c>
      <c r="C18" s="64"/>
      <c r="D18" s="64"/>
      <c r="E18" s="64"/>
      <c r="F18" s="64"/>
      <c r="G18" s="64"/>
      <c r="H18" s="64"/>
    </row>
    <row r="19" spans="2:9" x14ac:dyDescent="0.25">
      <c r="B19" s="7" t="s">
        <v>32</v>
      </c>
      <c r="C19" s="8" t="s">
        <v>31</v>
      </c>
      <c r="D19" s="8" t="s">
        <v>30</v>
      </c>
      <c r="E19" s="8" t="s">
        <v>46</v>
      </c>
      <c r="F19" s="8" t="s">
        <v>18</v>
      </c>
      <c r="G19" s="8" t="s">
        <v>10</v>
      </c>
      <c r="H19" s="9" t="s">
        <v>17</v>
      </c>
      <c r="I19" s="1"/>
    </row>
    <row r="20" spans="2:9" x14ac:dyDescent="0.25">
      <c r="B20" s="13" t="s">
        <v>11</v>
      </c>
      <c r="C20" s="14">
        <v>60</v>
      </c>
      <c r="D20" s="14" t="s">
        <v>45</v>
      </c>
      <c r="E20" s="15">
        <f>C16</f>
        <v>1</v>
      </c>
      <c r="F20" s="16">
        <f>C20*C16</f>
        <v>60</v>
      </c>
      <c r="G20" s="17">
        <v>0.96</v>
      </c>
      <c r="H20" s="18">
        <f t="shared" ref="H20:H26" si="0">G20*F20</f>
        <v>57.599999999999994</v>
      </c>
      <c r="I20" s="6"/>
    </row>
    <row r="21" spans="2:9" x14ac:dyDescent="0.25">
      <c r="B21" s="19" t="s">
        <v>11</v>
      </c>
      <c r="C21" s="20">
        <v>104</v>
      </c>
      <c r="D21" s="20" t="s">
        <v>44</v>
      </c>
      <c r="E21" s="21">
        <f>C15</f>
        <v>2.44</v>
      </c>
      <c r="F21" s="22">
        <f>C21*C14</f>
        <v>253.76</v>
      </c>
      <c r="G21" s="23">
        <f>G20</f>
        <v>0.96</v>
      </c>
      <c r="H21" s="24">
        <f t="shared" si="0"/>
        <v>243.60959999999997</v>
      </c>
      <c r="I21" s="6"/>
    </row>
    <row r="22" spans="2:9" x14ac:dyDescent="0.25">
      <c r="B22" s="19" t="s">
        <v>12</v>
      </c>
      <c r="C22" s="20">
        <v>95</v>
      </c>
      <c r="D22" s="20" t="s">
        <v>44</v>
      </c>
      <c r="E22" s="21">
        <f>C15</f>
        <v>2.44</v>
      </c>
      <c r="F22" s="22">
        <f>C22*C15</f>
        <v>231.79999999999998</v>
      </c>
      <c r="G22" s="23">
        <f>G21</f>
        <v>0.96</v>
      </c>
      <c r="H22" s="24">
        <f t="shared" si="0"/>
        <v>222.52799999999996</v>
      </c>
      <c r="I22" s="6"/>
    </row>
    <row r="23" spans="2:9" x14ac:dyDescent="0.25">
      <c r="B23" s="19" t="s">
        <v>13</v>
      </c>
      <c r="C23" s="20">
        <v>30</v>
      </c>
      <c r="D23" s="20" t="s">
        <v>23</v>
      </c>
      <c r="E23" s="21">
        <f>C14</f>
        <v>2.44</v>
      </c>
      <c r="F23" s="22">
        <f>C23*C14</f>
        <v>73.2</v>
      </c>
      <c r="G23" s="23">
        <f>G22</f>
        <v>0.96</v>
      </c>
      <c r="H23" s="24">
        <f t="shared" si="0"/>
        <v>70.272000000000006</v>
      </c>
      <c r="I23" s="6"/>
    </row>
    <row r="24" spans="2:9" x14ac:dyDescent="0.25">
      <c r="B24" s="19" t="s">
        <v>13</v>
      </c>
      <c r="C24" s="20">
        <v>47</v>
      </c>
      <c r="D24" s="20" t="s">
        <v>24</v>
      </c>
      <c r="E24" s="21">
        <f>C13</f>
        <v>2.44</v>
      </c>
      <c r="F24" s="22">
        <f>C24*C12</f>
        <v>213.85</v>
      </c>
      <c r="G24" s="23">
        <f>G23</f>
        <v>0.96</v>
      </c>
      <c r="H24" s="24">
        <f t="shared" si="0"/>
        <v>205.29599999999999</v>
      </c>
      <c r="I24" s="6"/>
    </row>
    <row r="25" spans="2:9" x14ac:dyDescent="0.25">
      <c r="B25" s="19" t="s">
        <v>13</v>
      </c>
      <c r="C25" s="20">
        <v>9</v>
      </c>
      <c r="D25" s="20" t="s">
        <v>15</v>
      </c>
      <c r="E25" s="21">
        <f>C12</f>
        <v>4.55</v>
      </c>
      <c r="F25" s="22">
        <f t="shared" ref="F25:F29" si="1">E25*C25</f>
        <v>40.949999999999996</v>
      </c>
      <c r="G25" s="23">
        <f>G24</f>
        <v>0.96</v>
      </c>
      <c r="H25" s="24">
        <f t="shared" si="0"/>
        <v>39.311999999999998</v>
      </c>
      <c r="I25" s="6"/>
    </row>
    <row r="26" spans="2:9" x14ac:dyDescent="0.25">
      <c r="B26" s="19" t="s">
        <v>14</v>
      </c>
      <c r="C26" s="20">
        <f>7+4</f>
        <v>11</v>
      </c>
      <c r="D26" s="20" t="s">
        <v>24</v>
      </c>
      <c r="E26" s="21">
        <f>C13</f>
        <v>2.44</v>
      </c>
      <c r="F26" s="22">
        <f t="shared" si="1"/>
        <v>26.84</v>
      </c>
      <c r="G26" s="23">
        <f>G24</f>
        <v>0.96</v>
      </c>
      <c r="H26" s="24">
        <f t="shared" si="0"/>
        <v>25.766399999999997</v>
      </c>
      <c r="I26" s="6"/>
    </row>
    <row r="27" spans="2:9" x14ac:dyDescent="0.25">
      <c r="B27" s="19" t="s">
        <v>14</v>
      </c>
      <c r="C27" s="20">
        <f>4+4</f>
        <v>8</v>
      </c>
      <c r="D27" s="20" t="s">
        <v>15</v>
      </c>
      <c r="E27" s="21">
        <f>C12</f>
        <v>4.55</v>
      </c>
      <c r="F27" s="22">
        <f t="shared" si="1"/>
        <v>36.4</v>
      </c>
      <c r="G27" s="23">
        <f>G25</f>
        <v>0.96</v>
      </c>
      <c r="H27" s="24">
        <f t="shared" ref="H27:H32" si="2">G27*F27</f>
        <v>34.943999999999996</v>
      </c>
      <c r="I27" s="6"/>
    </row>
    <row r="28" spans="2:9" x14ac:dyDescent="0.25">
      <c r="B28" s="50" t="s">
        <v>55</v>
      </c>
      <c r="C28" s="51">
        <v>87</v>
      </c>
      <c r="D28" s="51" t="s">
        <v>24</v>
      </c>
      <c r="E28" s="52">
        <v>2.44</v>
      </c>
      <c r="F28" s="22">
        <f t="shared" si="1"/>
        <v>212.28</v>
      </c>
      <c r="G28" s="23">
        <f>G26</f>
        <v>0.96</v>
      </c>
      <c r="H28" s="24">
        <f t="shared" si="2"/>
        <v>203.78879999999998</v>
      </c>
      <c r="I28" s="6"/>
    </row>
    <row r="29" spans="2:9" x14ac:dyDescent="0.25">
      <c r="B29" s="50" t="s">
        <v>56</v>
      </c>
      <c r="C29" s="51">
        <v>64</v>
      </c>
      <c r="D29" s="51" t="s">
        <v>15</v>
      </c>
      <c r="E29" s="52">
        <v>4.55</v>
      </c>
      <c r="F29" s="22">
        <f t="shared" si="1"/>
        <v>291.2</v>
      </c>
      <c r="G29" s="23">
        <f t="shared" ref="G29" si="3">G27</f>
        <v>0.96</v>
      </c>
      <c r="H29" s="24">
        <f t="shared" si="2"/>
        <v>279.55199999999996</v>
      </c>
      <c r="I29" s="6"/>
    </row>
    <row r="30" spans="2:9" x14ac:dyDescent="0.25">
      <c r="B30" s="50" t="s">
        <v>55</v>
      </c>
      <c r="C30" s="51">
        <v>10</v>
      </c>
      <c r="D30" s="51" t="s">
        <v>54</v>
      </c>
      <c r="E30" s="52">
        <v>6.44</v>
      </c>
      <c r="F30" s="60">
        <f>E30*C30</f>
        <v>64.400000000000006</v>
      </c>
      <c r="G30" s="61">
        <f>G23</f>
        <v>0.96</v>
      </c>
      <c r="H30" s="62">
        <f t="shared" si="2"/>
        <v>61.824000000000005</v>
      </c>
      <c r="I30" s="6"/>
    </row>
    <row r="31" spans="2:9" x14ac:dyDescent="0.25">
      <c r="B31" s="50" t="s">
        <v>59</v>
      </c>
      <c r="C31" s="51">
        <v>67</v>
      </c>
      <c r="D31" s="51" t="s">
        <v>24</v>
      </c>
      <c r="E31" s="52">
        <v>2.44</v>
      </c>
      <c r="F31" s="60">
        <f>E31*C31</f>
        <v>163.47999999999999</v>
      </c>
      <c r="G31" s="61">
        <f>G30</f>
        <v>0.96</v>
      </c>
      <c r="H31" s="62">
        <f t="shared" si="2"/>
        <v>156.9408</v>
      </c>
      <c r="I31" s="6"/>
    </row>
    <row r="32" spans="2:9" x14ac:dyDescent="0.25">
      <c r="B32" s="50" t="s">
        <v>61</v>
      </c>
      <c r="C32" s="51">
        <v>8</v>
      </c>
      <c r="D32" s="51" t="s">
        <v>24</v>
      </c>
      <c r="E32" s="52">
        <v>2.44</v>
      </c>
      <c r="F32" s="60">
        <f>E32*C32</f>
        <v>19.52</v>
      </c>
      <c r="G32" s="61">
        <f>G31</f>
        <v>0.96</v>
      </c>
      <c r="H32" s="62">
        <f t="shared" si="2"/>
        <v>18.7392</v>
      </c>
      <c r="I32" s="6"/>
    </row>
    <row r="33" spans="2:9" x14ac:dyDescent="0.25">
      <c r="B33" s="25"/>
      <c r="C33" s="26"/>
      <c r="D33" s="26"/>
      <c r="E33" s="27"/>
      <c r="F33" s="28"/>
      <c r="G33" s="29"/>
      <c r="H33" s="30"/>
      <c r="I33" s="5"/>
    </row>
    <row r="34" spans="2:9" x14ac:dyDescent="0.25">
      <c r="B34" s="57"/>
      <c r="C34" s="57"/>
      <c r="D34" s="57"/>
      <c r="F34" s="58"/>
      <c r="G34" s="59"/>
      <c r="H34" s="58"/>
      <c r="I34" s="5"/>
    </row>
    <row r="35" spans="2:9" x14ac:dyDescent="0.25">
      <c r="I35" s="3"/>
    </row>
    <row r="36" spans="2:9" x14ac:dyDescent="0.25">
      <c r="B36" s="64" t="s">
        <v>53</v>
      </c>
      <c r="C36" s="64"/>
      <c r="D36" s="64"/>
      <c r="I36" s="3"/>
    </row>
    <row r="37" spans="2:9" x14ac:dyDescent="0.25">
      <c r="B37" s="7" t="s">
        <v>32</v>
      </c>
      <c r="C37" s="8" t="s">
        <v>17</v>
      </c>
      <c r="D37" s="9" t="s">
        <v>25</v>
      </c>
      <c r="I37" s="3"/>
    </row>
    <row r="38" spans="2:9" x14ac:dyDescent="0.25">
      <c r="B38" s="31" t="s">
        <v>26</v>
      </c>
      <c r="C38" s="32">
        <f>SUM(H20:H21)</f>
        <v>301.20959999999997</v>
      </c>
      <c r="D38" s="33">
        <v>45261</v>
      </c>
      <c r="I38" s="3"/>
    </row>
    <row r="39" spans="2:9" x14ac:dyDescent="0.25">
      <c r="B39" s="34" t="s">
        <v>27</v>
      </c>
      <c r="C39" s="35">
        <f>SUM(H23:H25)</f>
        <v>314.88</v>
      </c>
      <c r="D39" s="36">
        <v>45261</v>
      </c>
      <c r="I39" s="3"/>
    </row>
    <row r="40" spans="2:9" x14ac:dyDescent="0.25">
      <c r="B40" s="34" t="s">
        <v>28</v>
      </c>
      <c r="C40" s="35">
        <f>SUM(H26:H27)</f>
        <v>60.710399999999993</v>
      </c>
      <c r="D40" s="36">
        <v>45261</v>
      </c>
      <c r="I40" s="4"/>
    </row>
    <row r="41" spans="2:9" x14ac:dyDescent="0.25">
      <c r="B41" s="34" t="s">
        <v>29</v>
      </c>
      <c r="C41" s="35">
        <f>H22</f>
        <v>222.52799999999996</v>
      </c>
      <c r="D41" s="36">
        <v>45261</v>
      </c>
      <c r="I41" s="3"/>
    </row>
    <row r="42" spans="2:9" x14ac:dyDescent="0.25">
      <c r="B42" s="53" t="s">
        <v>57</v>
      </c>
      <c r="C42" s="35">
        <f>SUM(H28:H30)</f>
        <v>545.1647999999999</v>
      </c>
      <c r="D42" s="54">
        <v>45717</v>
      </c>
      <c r="I42" s="3"/>
    </row>
    <row r="43" spans="2:9" x14ac:dyDescent="0.25">
      <c r="B43" s="53" t="s">
        <v>60</v>
      </c>
      <c r="C43" s="63">
        <f>H31</f>
        <v>156.9408</v>
      </c>
      <c r="D43" s="54">
        <v>45931</v>
      </c>
      <c r="I43" s="3"/>
    </row>
    <row r="44" spans="2:9" x14ac:dyDescent="0.25">
      <c r="B44" s="53" t="s">
        <v>61</v>
      </c>
      <c r="C44" s="63">
        <f>H32</f>
        <v>18.7392</v>
      </c>
      <c r="D44" s="54">
        <v>46010</v>
      </c>
      <c r="I44" s="3"/>
    </row>
    <row r="45" spans="2:9" x14ac:dyDescent="0.25">
      <c r="B45" s="37" t="s">
        <v>16</v>
      </c>
      <c r="C45" s="38">
        <f>SUM(C38:C43)</f>
        <v>1601.4336000000001</v>
      </c>
      <c r="D45" s="39"/>
    </row>
    <row r="48" spans="2:9" x14ac:dyDescent="0.25">
      <c r="B48" s="64" t="s">
        <v>52</v>
      </c>
      <c r="C48" s="64"/>
      <c r="D48" s="64"/>
    </row>
    <row r="49" spans="2:4" x14ac:dyDescent="0.25">
      <c r="B49" s="7" t="s">
        <v>48</v>
      </c>
      <c r="C49" s="8" t="s">
        <v>47</v>
      </c>
      <c r="D49" s="9" t="s">
        <v>51</v>
      </c>
    </row>
    <row r="50" spans="2:4" x14ac:dyDescent="0.25">
      <c r="B50" s="46">
        <v>45108</v>
      </c>
      <c r="C50" s="15">
        <v>2780</v>
      </c>
      <c r="D50" s="40">
        <v>0</v>
      </c>
    </row>
    <row r="51" spans="2:4" x14ac:dyDescent="0.25">
      <c r="B51" s="47">
        <v>45261</v>
      </c>
      <c r="C51" s="21">
        <f>C50</f>
        <v>2780</v>
      </c>
      <c r="D51" s="48">
        <f>SUM(C38:C41)</f>
        <v>899.32799999999997</v>
      </c>
    </row>
    <row r="52" spans="2:4" x14ac:dyDescent="0.25">
      <c r="B52" s="47">
        <v>45292</v>
      </c>
      <c r="C52" s="21">
        <v>2955</v>
      </c>
      <c r="D52" s="48">
        <f>D51</f>
        <v>899.32799999999997</v>
      </c>
    </row>
    <row r="53" spans="2:4" x14ac:dyDescent="0.25">
      <c r="B53" s="47">
        <v>45658</v>
      </c>
      <c r="C53" s="21">
        <v>3155</v>
      </c>
      <c r="D53" s="48">
        <f>D52</f>
        <v>899.32799999999997</v>
      </c>
    </row>
    <row r="54" spans="2:4" x14ac:dyDescent="0.25">
      <c r="B54" s="55">
        <v>45717</v>
      </c>
      <c r="C54" s="52">
        <f>C53</f>
        <v>3155</v>
      </c>
      <c r="D54" s="56">
        <f>SUM(C38:C42)</f>
        <v>1444.4928</v>
      </c>
    </row>
    <row r="55" spans="2:4" x14ac:dyDescent="0.25">
      <c r="B55" s="55">
        <v>45931</v>
      </c>
      <c r="C55" s="52">
        <f>C54</f>
        <v>3155</v>
      </c>
      <c r="D55" s="56">
        <f>SUM(C38:C43)</f>
        <v>1601.4336000000001</v>
      </c>
    </row>
    <row r="56" spans="2:4" x14ac:dyDescent="0.25">
      <c r="B56" s="55">
        <v>46010</v>
      </c>
      <c r="C56" s="52">
        <f>C55</f>
        <v>3155</v>
      </c>
      <c r="D56" s="56">
        <f>SUM(C38:C44)</f>
        <v>1620.1728000000001</v>
      </c>
    </row>
    <row r="57" spans="2:4" x14ac:dyDescent="0.25">
      <c r="B57" s="49">
        <v>46023</v>
      </c>
      <c r="C57" s="27">
        <v>3305</v>
      </c>
      <c r="D57" s="43"/>
    </row>
    <row r="58" spans="2:4" x14ac:dyDescent="0.25">
      <c r="C58" s="10"/>
      <c r="D58" s="11"/>
    </row>
    <row r="59" spans="2:4" x14ac:dyDescent="0.25">
      <c r="C59" s="12"/>
    </row>
    <row r="60" spans="2:4" x14ac:dyDescent="0.25">
      <c r="D60" s="3"/>
    </row>
  </sheetData>
  <mergeCells count="5">
    <mergeCell ref="B9:E9"/>
    <mergeCell ref="B2:D2"/>
    <mergeCell ref="B18:H18"/>
    <mergeCell ref="B48:D48"/>
    <mergeCell ref="B36:D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TBG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Matthijs Bergacker</dc:creator>
  <cp:lastModifiedBy>Matthijs Bergacker</cp:lastModifiedBy>
  <cp:lastPrinted>2023-11-29T10:07:23Z</cp:lastPrinted>
  <dcterms:created xsi:type="dcterms:W3CDTF">2023-11-29T09:32:12Z</dcterms:created>
  <dcterms:modified xsi:type="dcterms:W3CDTF">2025-12-12T11:12:07Z</dcterms:modified>
</cp:coreProperties>
</file>